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nh.local\nnhshares\RedirectFolders\12116\Desktop\"/>
    </mc:Choice>
  </mc:AlternateContent>
  <xr:revisionPtr revIDLastSave="0" documentId="13_ncr:1_{12BA7C70-0C99-43DD-BBAC-AE242D55B49F}" xr6:coauthVersionLast="47" xr6:coauthVersionMax="47" xr10:uidLastSave="{00000000-0000-0000-0000-000000000000}"/>
  <bookViews>
    <workbookView xWindow="-120" yWindow="-120" windowWidth="29040" windowHeight="15720" xr2:uid="{DC0D2BAF-FB35-4B4D-BE98-D86D7B1245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6" i="1"/>
  <c r="C17" i="1"/>
  <c r="D16" i="1"/>
  <c r="D17" i="1"/>
  <c r="C25" i="1"/>
  <c r="D25" i="1"/>
  <c r="D22" i="1"/>
  <c r="C15" i="1"/>
  <c r="D18" i="1"/>
  <c r="D23" i="1"/>
  <c r="D21" i="1"/>
  <c r="C21" i="1"/>
  <c r="C10" i="1"/>
  <c r="D10" i="1"/>
  <c r="D8" i="1"/>
  <c r="C8" i="1"/>
  <c r="D24" i="1"/>
  <c r="C24" i="1"/>
  <c r="C23" i="1"/>
  <c r="D26" i="1"/>
  <c r="C26" i="1"/>
  <c r="D27" i="1"/>
  <c r="C27" i="1"/>
  <c r="D28" i="1"/>
  <c r="C28" i="1"/>
  <c r="D20" i="1"/>
  <c r="C20" i="1"/>
  <c r="D19" i="1"/>
  <c r="C19" i="1"/>
  <c r="C18" i="1"/>
  <c r="D15" i="1"/>
  <c r="D14" i="1"/>
  <c r="C14" i="1"/>
  <c r="D12" i="1"/>
  <c r="C12" i="1"/>
  <c r="D11" i="1"/>
  <c r="C11" i="1"/>
  <c r="D9" i="1"/>
  <c r="C9" i="1"/>
  <c r="D7" i="1"/>
  <c r="C7" i="1"/>
  <c r="D6" i="1"/>
  <c r="C6" i="1"/>
  <c r="C30" i="1" l="1"/>
  <c r="D30" i="1"/>
</calcChain>
</file>

<file path=xl/sharedStrings.xml><?xml version="1.0" encoding="utf-8"?>
<sst xmlns="http://schemas.openxmlformats.org/spreadsheetml/2006/main" count="34" uniqueCount="34">
  <si>
    <t>z toho KRF</t>
  </si>
  <si>
    <t>SPECT</t>
  </si>
  <si>
    <t>rozplňovací/aplikační stanice</t>
  </si>
  <si>
    <t>měřidlo plošné kontaminace/dávkového příkonu</t>
  </si>
  <si>
    <t>spektrometrická aparatura</t>
  </si>
  <si>
    <t>nezobrazovací metody (100/rok)</t>
  </si>
  <si>
    <t>optimalizace CT protokolů (1 stroj)</t>
  </si>
  <si>
    <t>ambulantní terapie I-131 (50/rok)</t>
  </si>
  <si>
    <t>lůžková terapie I-131 iodid (10/rok)</t>
  </si>
  <si>
    <t>další složitější terapie Lu, Y, MIBG, mikrosféry (10/rok)</t>
  </si>
  <si>
    <t>Počet</t>
  </si>
  <si>
    <t>planární kamera</t>
  </si>
  <si>
    <t>studnová ionizační komora</t>
  </si>
  <si>
    <t>pravidelná výuka v rámci pracovní činnosti (ANO-1/NE-0)</t>
  </si>
  <si>
    <t>IT support (ANO-1/NE-0)</t>
  </si>
  <si>
    <t>školitel specializace (ANO-1/NE-0)</t>
  </si>
  <si>
    <t>klinický výzkum jen QA (ANO-1/NE-0)</t>
  </si>
  <si>
    <t>klinický výzkum (ANO-1/NE-0)</t>
  </si>
  <si>
    <t>KRF - klinický radiologický fyzik se specializací pro nukleární medicínu</t>
  </si>
  <si>
    <t>elektronické dozimetry (5 ks)</t>
  </si>
  <si>
    <t>dle Radiation Protection No. 174</t>
  </si>
  <si>
    <t>Minimální doporučený počet úvazků</t>
  </si>
  <si>
    <t xml:space="preserve">SPECT/CT </t>
  </si>
  <si>
    <t>Kalkulačka doporučeného počtu klinických radiologických fyziků a dalšího personálu na pracovištích nukleární medicíny, který zajišťuje fyzikálně-technické činnosti</t>
  </si>
  <si>
    <t>PET/CT</t>
  </si>
  <si>
    <t>PET/MR</t>
  </si>
  <si>
    <t>scintigrafická vyšetření se zpracováním dat (např. renogram), SPECT, SPECT/CT (1000/rok)</t>
  </si>
  <si>
    <t>vyšetření PET/CT, PET/MR (1000/rok)</t>
  </si>
  <si>
    <t>praktické zajištění RO na pracovišti (automatický výpočet dle počtu vyšetření)</t>
  </si>
  <si>
    <t xml:space="preserve">Při zavádění nové metody či přístroje je vhodné minimálně pro první rok provozu navýšit úvazek KRF o 0,2. </t>
  </si>
  <si>
    <t>Fyzikálně-technický personál</t>
  </si>
  <si>
    <t>Pokud je DO jmenována KRF či jiný fyzikálně technický pracovník, je třeba jeho úvazek navýšit o 0,2 úvazku.</t>
  </si>
  <si>
    <t>fyzikálně-technický personál - radiologický fyzik, radiologický technik, radiologický asistent nebo jiný technický pracovník, který spolupracuje s KRF</t>
  </si>
  <si>
    <t>Přístroj/činnost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</si>
</sst>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27FF-7030-4B1C-8649-03C19ECF0660}">
  <dimension ref="A1:D37"/>
  <sheetViews>
    <sheetView tabSelected="1" workbookViewId="0">
      <selection activeCell="F23" sqref="F23"/>
    </sheetView>
  </sheetViews>
  <sheetFormatPr defaultRowHeight="14.25"/>
  <cols>
    <col min="1" max="1" width="51.625" customWidth="1"/>
    <col min="3" max="3" width="19.375" customWidth="1"/>
    <col min="4" max="4" width="13.875" customWidth="1"/>
  </cols>
  <sheetData>
    <row r="1" spans="1:4" ht="15">
      <c r="A1" s="9" t="s">
        <v>23</v>
      </c>
    </row>
    <row r="3" spans="1:4">
      <c r="A3" t="s">
        <v>20</v>
      </c>
    </row>
    <row r="4" spans="1:4" ht="15" thickBot="1"/>
    <row r="5" spans="1:4" ht="30.75" thickBot="1">
      <c r="A5" s="3" t="s">
        <v>33</v>
      </c>
      <c r="B5" s="4" t="s">
        <v>10</v>
      </c>
      <c r="C5" s="11" t="s">
        <v>30</v>
      </c>
      <c r="D5" s="5" t="s">
        <v>0</v>
      </c>
    </row>
    <row r="6" spans="1:4">
      <c r="A6" s="2" t="s">
        <v>11</v>
      </c>
      <c r="B6" s="2">
        <v>1</v>
      </c>
      <c r="C6" s="2">
        <f>B6*0.05</f>
        <v>0.05</v>
      </c>
      <c r="D6" s="2">
        <f>B6*0.02</f>
        <v>0.02</v>
      </c>
    </row>
    <row r="7" spans="1:4">
      <c r="A7" s="1" t="s">
        <v>1</v>
      </c>
      <c r="B7" s="1">
        <v>1</v>
      </c>
      <c r="C7" s="1">
        <f>B7*0.1</f>
        <v>0.1</v>
      </c>
      <c r="D7" s="1">
        <f>B7*0.05</f>
        <v>0.05</v>
      </c>
    </row>
    <row r="8" spans="1:4">
      <c r="A8" s="1" t="s">
        <v>22</v>
      </c>
      <c r="B8" s="1">
        <v>1</v>
      </c>
      <c r="C8" s="1">
        <f>B8*0.2</f>
        <v>0.2</v>
      </c>
      <c r="D8" s="1">
        <f>B8*0.1</f>
        <v>0.1</v>
      </c>
    </row>
    <row r="9" spans="1:4">
      <c r="A9" s="1" t="s">
        <v>24</v>
      </c>
      <c r="B9" s="1">
        <v>1</v>
      </c>
      <c r="C9" s="1">
        <f>B9*0.2</f>
        <v>0.2</v>
      </c>
      <c r="D9" s="1">
        <f>B9*0.1</f>
        <v>0.1</v>
      </c>
    </row>
    <row r="10" spans="1:4">
      <c r="A10" s="1" t="s">
        <v>25</v>
      </c>
      <c r="B10" s="1">
        <v>1</v>
      </c>
      <c r="C10" s="1">
        <f>B10*0.2</f>
        <v>0.2</v>
      </c>
      <c r="D10" s="1">
        <f>B10*0.1</f>
        <v>0.1</v>
      </c>
    </row>
    <row r="11" spans="1:4">
      <c r="A11" s="1" t="s">
        <v>2</v>
      </c>
      <c r="B11" s="1">
        <v>1</v>
      </c>
      <c r="C11" s="1">
        <f>B11*0.03</f>
        <v>0.03</v>
      </c>
      <c r="D11" s="1">
        <f>B11*0.01</f>
        <v>0.01</v>
      </c>
    </row>
    <row r="12" spans="1:4">
      <c r="A12" s="1" t="s">
        <v>12</v>
      </c>
      <c r="B12" s="1">
        <v>1</v>
      </c>
      <c r="C12" s="1">
        <f>B12*0.03</f>
        <v>0.03</v>
      </c>
      <c r="D12" s="1">
        <f>B12*0.01</f>
        <v>0.01</v>
      </c>
    </row>
    <row r="13" spans="1:4">
      <c r="A13" s="1" t="s">
        <v>3</v>
      </c>
      <c r="B13" s="1">
        <v>1</v>
      </c>
      <c r="C13" s="1">
        <v>0.01</v>
      </c>
      <c r="D13" s="1">
        <v>3.0000000000000001E-3</v>
      </c>
    </row>
    <row r="14" spans="1:4">
      <c r="A14" s="1" t="s">
        <v>19</v>
      </c>
      <c r="B14" s="1">
        <v>1</v>
      </c>
      <c r="C14" s="1">
        <f>B14*0.01</f>
        <v>0.01</v>
      </c>
      <c r="D14" s="1">
        <f>B14*0.003</f>
        <v>3.0000000000000001E-3</v>
      </c>
    </row>
    <row r="15" spans="1:4">
      <c r="A15" s="1" t="s">
        <v>4</v>
      </c>
      <c r="B15" s="1">
        <v>1</v>
      </c>
      <c r="C15" s="1">
        <f>B15*0.05</f>
        <v>0.05</v>
      </c>
      <c r="D15" s="1">
        <f>B15*0.01</f>
        <v>0.01</v>
      </c>
    </row>
    <row r="16" spans="1:4" ht="28.5">
      <c r="A16" s="10" t="s">
        <v>26</v>
      </c>
      <c r="B16" s="1">
        <v>1</v>
      </c>
      <c r="C16" s="1">
        <f>B16*0.02</f>
        <v>0.02</v>
      </c>
      <c r="D16" s="1">
        <f>B16*0.01</f>
        <v>0.01</v>
      </c>
    </row>
    <row r="17" spans="1:4">
      <c r="A17" s="1" t="s">
        <v>27</v>
      </c>
      <c r="B17" s="1">
        <v>1</v>
      </c>
      <c r="C17" s="1">
        <f>B17*0.02</f>
        <v>0.02</v>
      </c>
      <c r="D17" s="1">
        <f>B17*0.01</f>
        <v>0.01</v>
      </c>
    </row>
    <row r="18" spans="1:4">
      <c r="A18" s="1" t="s">
        <v>7</v>
      </c>
      <c r="B18" s="1">
        <v>1</v>
      </c>
      <c r="C18" s="1">
        <f>B18*0.03</f>
        <v>0.03</v>
      </c>
      <c r="D18" s="1">
        <f>B18*0.01</f>
        <v>0.01</v>
      </c>
    </row>
    <row r="19" spans="1:4">
      <c r="A19" s="1" t="s">
        <v>8</v>
      </c>
      <c r="B19" s="1">
        <v>1</v>
      </c>
      <c r="C19" s="1">
        <f>B19*0.01</f>
        <v>0.01</v>
      </c>
      <c r="D19" s="1">
        <f>B19*0.005</f>
        <v>5.0000000000000001E-3</v>
      </c>
    </row>
    <row r="20" spans="1:4">
      <c r="A20" s="1" t="s">
        <v>9</v>
      </c>
      <c r="B20" s="1">
        <v>1</v>
      </c>
      <c r="C20" s="1">
        <f>B20*0.1</f>
        <v>0.1</v>
      </c>
      <c r="D20" s="1">
        <f>B20*0.07</f>
        <v>7.0000000000000007E-2</v>
      </c>
    </row>
    <row r="21" spans="1:4">
      <c r="A21" s="1" t="s">
        <v>5</v>
      </c>
      <c r="B21" s="1">
        <v>1</v>
      </c>
      <c r="C21" s="1">
        <f>B21*0.03</f>
        <v>0.03</v>
      </c>
      <c r="D21" s="1">
        <f>B21*0.01</f>
        <v>0.01</v>
      </c>
    </row>
    <row r="22" spans="1:4" ht="28.5">
      <c r="A22" s="10" t="s">
        <v>28</v>
      </c>
      <c r="B22" s="1"/>
      <c r="C22" s="1">
        <f>B16*0.03+B17*0.045+(B18+(B19/5)+B20)*0.02</f>
        <v>0.11899999999999999</v>
      </c>
      <c r="D22" s="1">
        <f>B16*0.02+B17*0.03+(B18+(B19/5)+B20)*0.01</f>
        <v>7.2000000000000008E-2</v>
      </c>
    </row>
    <row r="23" spans="1:4">
      <c r="A23" s="1" t="s">
        <v>13</v>
      </c>
      <c r="B23" s="1">
        <v>1</v>
      </c>
      <c r="C23" s="1">
        <f>B23*0.05</f>
        <v>0.05</v>
      </c>
      <c r="D23" s="1">
        <f>B23*0.04</f>
        <v>0.04</v>
      </c>
    </row>
    <row r="24" spans="1:4">
      <c r="A24" s="1" t="s">
        <v>14</v>
      </c>
      <c r="B24" s="1">
        <v>1</v>
      </c>
      <c r="C24" s="1">
        <f>B24*0.1</f>
        <v>0.1</v>
      </c>
      <c r="D24" s="1">
        <f>B24*0.05</f>
        <v>0.05</v>
      </c>
    </row>
    <row r="25" spans="1:4">
      <c r="A25" s="1" t="s">
        <v>15</v>
      </c>
      <c r="B25" s="1">
        <v>1</v>
      </c>
      <c r="C25" s="1">
        <f>B25*0.2</f>
        <v>0.2</v>
      </c>
      <c r="D25" s="1">
        <f>B25*0.2</f>
        <v>0.2</v>
      </c>
    </row>
    <row r="26" spans="1:4">
      <c r="A26" s="1" t="s">
        <v>16</v>
      </c>
      <c r="B26" s="1">
        <v>1</v>
      </c>
      <c r="C26" s="1">
        <f>B26*0.05</f>
        <v>0.05</v>
      </c>
      <c r="D26" s="1">
        <f>B26*0.04</f>
        <v>0.04</v>
      </c>
    </row>
    <row r="27" spans="1:4">
      <c r="A27" s="1" t="s">
        <v>17</v>
      </c>
      <c r="B27" s="1">
        <v>1</v>
      </c>
      <c r="C27" s="1">
        <f>B27*0.3</f>
        <v>0.3</v>
      </c>
      <c r="D27" s="1">
        <f>B27*0.2</f>
        <v>0.2</v>
      </c>
    </row>
    <row r="28" spans="1:4">
      <c r="A28" s="1" t="s">
        <v>6</v>
      </c>
      <c r="B28" s="1">
        <v>1</v>
      </c>
      <c r="C28" s="1">
        <f>B28*0.07</f>
        <v>7.0000000000000007E-2</v>
      </c>
      <c r="D28" s="1">
        <f>B28*0.02</f>
        <v>0.02</v>
      </c>
    </row>
    <row r="29" spans="1:4" ht="15" thickBot="1"/>
    <row r="30" spans="1:4" ht="15.75" thickBot="1">
      <c r="A30" s="6" t="s">
        <v>21</v>
      </c>
      <c r="B30" s="7"/>
      <c r="C30" s="4">
        <f>SUM(C6:C28)</f>
        <v>1.9790000000000005</v>
      </c>
      <c r="D30" s="8">
        <f>SUM(D6:D28)</f>
        <v>1.1430000000000002</v>
      </c>
    </row>
    <row r="33" spans="1:1">
      <c r="A33" t="s">
        <v>29</v>
      </c>
    </row>
    <row r="34" spans="1:1">
      <c r="A34" t="s">
        <v>31</v>
      </c>
    </row>
    <row r="36" spans="1:1">
      <c r="A36" t="s">
        <v>18</v>
      </c>
    </row>
    <row r="37" spans="1:1">
      <c r="A37" t="s">
        <v>32</v>
      </c>
    </row>
  </sheetData>
  <pageMargins left="0.7" right="0.7" top="0.78740157499999996" bottom="0.78740157499999996" header="0.3" footer="0.3"/>
  <ignoredErrors>
    <ignoredError sqref="C26:D26 C23 D14 C9:D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Dostálová</dc:creator>
  <cp:lastModifiedBy>Dostálová Petra</cp:lastModifiedBy>
  <dcterms:created xsi:type="dcterms:W3CDTF">2024-05-13T15:48:23Z</dcterms:created>
  <dcterms:modified xsi:type="dcterms:W3CDTF">2024-11-14T13:00:22Z</dcterms:modified>
</cp:coreProperties>
</file>